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ANEXO I" sheetId="1" r:id="rId1"/>
  </sheets>
  <definedNames>
    <definedName name="_xlnm.Print_Area" localSheetId="0">'ANEXO I'!$A$1:$C$88</definedName>
  </definedNames>
  <calcPr fullCalcOnLoad="1"/>
</workbook>
</file>

<file path=xl/sharedStrings.xml><?xml version="1.0" encoding="utf-8"?>
<sst xmlns="http://schemas.openxmlformats.org/spreadsheetml/2006/main" count="132" uniqueCount="95">
  <si>
    <t>ANEXO I - Despesas, Repasses e Receitas</t>
  </si>
  <si>
    <t>TRT 15ª Região</t>
  </si>
  <si>
    <t>Nome do Órgão : TRIBUNAL REGIONAL DO TRABALHO DA 15ª REGIÃO</t>
  </si>
  <si>
    <t>Autoridade Máxima: DESEMBARGADOR FEDERAL DO TRABALHO PRESIDENTE DO TRIBUNAL</t>
  </si>
  <si>
    <t>Responsável pela Informação : DIRETORIA DE ORÇAMENTO E FINANÇAS</t>
  </si>
  <si>
    <t>Inciso I – Despesas com Pessoal e Encargos</t>
  </si>
  <si>
    <t>Alínea</t>
  </si>
  <si>
    <t>Discriminação das despesas</t>
  </si>
  <si>
    <t>Valores (R$ 1,00)</t>
  </si>
  <si>
    <t>a</t>
  </si>
  <si>
    <t>despesas com pessoal ativo</t>
  </si>
  <si>
    <t>b</t>
  </si>
  <si>
    <t>despesas com pessoal inativo e pensões</t>
  </si>
  <si>
    <t>c</t>
  </si>
  <si>
    <t>encargos sociais incidentes sobre a remuneração de pessoal</t>
  </si>
  <si>
    <t>d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</si>
  <si>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</si>
  <si>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TOTAL</t>
  </si>
  <si>
    <t>Inciso II – Outras Despesas de Custeio</t>
  </si>
  <si>
    <t>benefícios a servidores e empregados – auxílio-transporte</t>
  </si>
  <si>
    <t>benefícios a servidores e empregados – auxílio-alimentação</t>
  </si>
  <si>
    <t>benefícios a servidores e empregados – auxílio-creche</t>
  </si>
  <si>
    <t>benefícios a servidores e empregados – assistência médica e odontológica</t>
  </si>
  <si>
    <t>e</t>
  </si>
  <si>
    <t>diárias pagas a servidores, empregados e colaboradores</t>
  </si>
  <si>
    <t>f</t>
  </si>
  <si>
    <t>Passagens e despesas com locomoção</t>
  </si>
  <si>
    <t>g</t>
  </si>
  <si>
    <t>Indenizações de ajuda de custo, transporte e auxílio moradia</t>
  </si>
  <si>
    <t>h</t>
  </si>
  <si>
    <t>aluguel de imóveis</t>
  </si>
  <si>
    <t>i</t>
  </si>
  <si>
    <t>Serviços de água e esgoto</t>
  </si>
  <si>
    <t>j</t>
  </si>
  <si>
    <t>Serviços de energia elétrica</t>
  </si>
  <si>
    <t>k</t>
  </si>
  <si>
    <t>Serviços de telecomunicações</t>
  </si>
  <si>
    <t>l</t>
  </si>
  <si>
    <t>Serviços de comunicação em geral</t>
  </si>
  <si>
    <t>m</t>
  </si>
  <si>
    <t>n</t>
  </si>
  <si>
    <t>serviços de limpeza e conservação</t>
  </si>
  <si>
    <t>o</t>
  </si>
  <si>
    <t>serviços de vigilância armada e desarmada</t>
  </si>
  <si>
    <t>p</t>
  </si>
  <si>
    <t>Serviços de publicidade</t>
  </si>
  <si>
    <t>q</t>
  </si>
  <si>
    <t>locação de mão de obra e postos de trabalho, ressalvado o apropriado nas alíneas “n”, e “o”</t>
  </si>
  <si>
    <t>r</t>
  </si>
  <si>
    <t>Serviços de seleção e treinamento</t>
  </si>
  <si>
    <t>s</t>
  </si>
  <si>
    <t>Aquisição de material de expediente</t>
  </si>
  <si>
    <t>t</t>
  </si>
  <si>
    <t>aquisição de material de processamento de dados e de software</t>
  </si>
  <si>
    <t>u</t>
  </si>
  <si>
    <t>aquisição de material bibliográfico</t>
  </si>
  <si>
    <t>v</t>
  </si>
  <si>
    <t>aquisição de combustíveis e lubrificantes</t>
  </si>
  <si>
    <t>w</t>
  </si>
  <si>
    <t>aquisição de gêneros alimentícios</t>
  </si>
  <si>
    <t>x</t>
  </si>
  <si>
    <t>aquisição de material de consumo, ressalvado o apropriado nas alíneas ‘s” a “w”</t>
  </si>
  <si>
    <t>y</t>
  </si>
  <si>
    <t>serviços médico e hospitalares, odontológicos e laboratoriais</t>
  </si>
  <si>
    <t>z</t>
  </si>
  <si>
    <t>demais despesas de custeio</t>
  </si>
  <si>
    <t>Inciso III – Despesas com Investimentos</t>
  </si>
  <si>
    <t>Construção e reforma de imóveis</t>
  </si>
  <si>
    <t>Aquisição de Material Permanente - Veículos</t>
  </si>
  <si>
    <t>Aquisição de Material Permanente – Equipamentos de Informática</t>
  </si>
  <si>
    <t>Aquisição de Material Permanente – Programas de Informática</t>
  </si>
  <si>
    <t>Aquisição de Material Permanente – Demais itens</t>
  </si>
  <si>
    <t>Inciso IV – Despesas com Inversões Financeiras</t>
  </si>
  <si>
    <t>Aquisição de imóveis, ou bens de capital já em utilização.</t>
  </si>
  <si>
    <t>Outras inversões</t>
  </si>
  <si>
    <t>Inciso V – Repasses do Tesouro Nacional ou Estadual ou sub-repasses recebidos, destinados ao pagamento de</t>
  </si>
  <si>
    <t>Pessoal e Encargos</t>
  </si>
  <si>
    <t>Custeio</t>
  </si>
  <si>
    <t>Investimentos</t>
  </si>
  <si>
    <t>Inversões Financeiras</t>
  </si>
  <si>
    <t>Inciso VI – Receitas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</si>
  <si>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</si>
  <si>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</si>
  <si>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</si>
  <si>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</si>
  <si>
    <t>Discriminação dos repasses</t>
  </si>
  <si>
    <t>Discriminação das receitas</t>
  </si>
  <si>
    <t>Sigla:</t>
  </si>
  <si>
    <t>FONTE: SIAFI-Sistema Integrado de Administração Financeira do Governo Federal.</t>
  </si>
  <si>
    <t>serviços de informática, incluindo manutenção e locação de software, locação de equipamentos de processamento de dados, serviços de tecnologia da informação, serviços técnico-profissionais de tecnologia da informação, aquisição de software sob encomenda, manutenção e conservação de equipamentos de processamento de dados, e comunicação de dados</t>
  </si>
  <si>
    <t>Mês de Referência (MM/AAAA) : 06/2011</t>
  </si>
  <si>
    <t>Data da Publicação: 20/07/2011</t>
  </si>
  <si>
    <t xml:space="preserve">Notas Explicativas: </t>
  </si>
  <si>
    <t>1. Demonstrativo das despesas realizadas no mês, ou seja, cujos empenhos foram liquidados nos termos do art.63 da Lei 4.320, de 17 de março de 1964.</t>
  </si>
  <si>
    <t>2. Item 'p - Serviços de publicidade', do Inciso II, o montante apresentado refere-se às despesas relativas aos meses de janeiro a junho, em decorrência da solicitação de reclassificação constante da Mensagem Siafi 2011/0873236, emitida em 17/06/2011 pela Setorial Contábil da Justiça do Trabalho.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</si>
</sst>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\-#,##0.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" fontId="0" fillId="0" borderId="0" xfId="0" applyNumberFormat="1" applyAlignment="1">
      <alignment horizontal="left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4" fontId="2" fillId="0" borderId="4" xfId="0" applyNumberFormat="1" applyFont="1" applyBorder="1" applyAlignment="1">
      <alignment horizontal="right" vertical="top" wrapText="1"/>
    </xf>
    <xf numFmtId="164" fontId="2" fillId="0" borderId="4" xfId="0" applyNumberFormat="1" applyFont="1" applyBorder="1" applyAlignment="1">
      <alignment horizontal="right" vertical="top" wrapText="1"/>
    </xf>
    <xf numFmtId="0" fontId="0" fillId="0" borderId="0" xfId="0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justify" wrapText="1"/>
    </xf>
    <xf numFmtId="0" fontId="3" fillId="0" borderId="0" xfId="0" applyFont="1" applyBorder="1" applyAlignment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28575</xdr:colOff>
      <xdr:row>5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602932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D88"/>
  <sheetViews>
    <sheetView showGridLines="0" tabSelected="1" workbookViewId="0" topLeftCell="A1">
      <selection activeCell="D7" sqref="D7"/>
    </sheetView>
  </sheetViews>
  <sheetFormatPr defaultColWidth="9.140625" defaultRowHeight="12.75"/>
  <cols>
    <col min="1" max="1" width="7.7109375" style="0" customWidth="1"/>
    <col min="2" max="2" width="63.140625" style="0" customWidth="1"/>
    <col min="3" max="3" width="19.140625" style="1" customWidth="1"/>
    <col min="4" max="4" width="30.7109375" style="0" customWidth="1"/>
    <col min="5" max="20" width="11.7109375" style="0" customWidth="1"/>
  </cols>
  <sheetData>
    <row r="2" ht="12.75"/>
    <row r="3" ht="12.75"/>
    <row r="4" ht="12.75"/>
    <row r="5" ht="12.75"/>
    <row r="6" ht="12.75"/>
    <row r="8" spans="1:3" s="3" customFormat="1" ht="15">
      <c r="A8" s="2" t="s">
        <v>0</v>
      </c>
      <c r="C8" s="1"/>
    </row>
    <row r="9" spans="1:3" s="3" customFormat="1" ht="15">
      <c r="A9" s="4"/>
      <c r="C9" s="1"/>
    </row>
    <row r="10" spans="1:3" s="3" customFormat="1" ht="15">
      <c r="A10" s="7" t="s">
        <v>87</v>
      </c>
      <c r="B10" s="8" t="s">
        <v>1</v>
      </c>
      <c r="C10" s="9"/>
    </row>
    <row r="11" spans="1:3" s="3" customFormat="1" ht="15">
      <c r="A11" s="7" t="s">
        <v>2</v>
      </c>
      <c r="B11" s="8"/>
      <c r="C11" s="9"/>
    </row>
    <row r="12" spans="1:3" s="3" customFormat="1" ht="33.75" customHeight="1">
      <c r="A12" s="15" t="s">
        <v>3</v>
      </c>
      <c r="B12" s="16"/>
      <c r="C12" s="17"/>
    </row>
    <row r="13" spans="1:3" s="3" customFormat="1" ht="15">
      <c r="A13" s="7" t="s">
        <v>4</v>
      </c>
      <c r="B13" s="8"/>
      <c r="C13" s="9"/>
    </row>
    <row r="14" spans="1:3" s="3" customFormat="1" ht="15">
      <c r="A14" s="7" t="s">
        <v>90</v>
      </c>
      <c r="B14" s="8"/>
      <c r="C14" s="9"/>
    </row>
    <row r="15" spans="1:3" s="3" customFormat="1" ht="15">
      <c r="A15" s="7" t="s">
        <v>91</v>
      </c>
      <c r="B15" s="8"/>
      <c r="C15" s="9"/>
    </row>
    <row r="16" spans="1:3" s="3" customFormat="1" ht="21" customHeight="1">
      <c r="A16" s="4"/>
      <c r="C16" s="1"/>
    </row>
    <row r="17" spans="1:3" s="3" customFormat="1" ht="18.75" customHeight="1">
      <c r="A17" s="4" t="s">
        <v>5</v>
      </c>
      <c r="C17" s="1"/>
    </row>
    <row r="18" spans="1:3" s="3" customFormat="1" ht="18.75" customHeight="1">
      <c r="A18" s="10" t="s">
        <v>6</v>
      </c>
      <c r="B18" s="10" t="s">
        <v>7</v>
      </c>
      <c r="C18" s="11" t="s">
        <v>8</v>
      </c>
    </row>
    <row r="19" spans="1:4" s="3" customFormat="1" ht="18.75" customHeight="1">
      <c r="A19" s="10" t="s">
        <v>9</v>
      </c>
      <c r="B19" s="10" t="s">
        <v>10</v>
      </c>
      <c r="C19" s="11">
        <f>46185821.93-66304.8</f>
        <v>46119517.13</v>
      </c>
      <c r="D19" s="5"/>
    </row>
    <row r="20" spans="1:3" s="3" customFormat="1" ht="18.75" customHeight="1">
      <c r="A20" s="10" t="s">
        <v>11</v>
      </c>
      <c r="B20" s="10" t="s">
        <v>12</v>
      </c>
      <c r="C20" s="11">
        <f>11259193.04</f>
        <v>11259193.04</v>
      </c>
    </row>
    <row r="21" spans="1:3" s="3" customFormat="1" ht="18.75" customHeight="1">
      <c r="A21" s="10" t="s">
        <v>13</v>
      </c>
      <c r="B21" s="10" t="s">
        <v>14</v>
      </c>
      <c r="C21" s="11">
        <f>8102635.58+66304.8</f>
        <v>8168940.38</v>
      </c>
    </row>
    <row r="22" spans="1:3" s="3" customFormat="1" ht="76.5" customHeight="1">
      <c r="A22" s="10" t="s">
        <v>15</v>
      </c>
      <c r="B22" s="10" t="s">
        <v>16</v>
      </c>
      <c r="C22" s="11">
        <v>0</v>
      </c>
    </row>
    <row r="23" spans="1:4" s="3" customFormat="1" ht="19.5" customHeight="1">
      <c r="A23" s="10"/>
      <c r="B23" s="10" t="s">
        <v>17</v>
      </c>
      <c r="C23" s="11">
        <f>SUM(C19:C22)</f>
        <v>65547650.550000004</v>
      </c>
      <c r="D23" s="5"/>
    </row>
    <row r="24" spans="1:3" s="3" customFormat="1" ht="21" customHeight="1">
      <c r="A24" s="4"/>
      <c r="C24" s="1"/>
    </row>
    <row r="25" spans="1:3" s="3" customFormat="1" ht="19.5" customHeight="1">
      <c r="A25" s="4" t="s">
        <v>18</v>
      </c>
      <c r="C25" s="1"/>
    </row>
    <row r="26" spans="1:3" s="3" customFormat="1" ht="18.75" customHeight="1">
      <c r="A26" s="10" t="s">
        <v>6</v>
      </c>
      <c r="B26" s="10" t="s">
        <v>7</v>
      </c>
      <c r="C26" s="11" t="s">
        <v>8</v>
      </c>
    </row>
    <row r="27" spans="1:4" s="3" customFormat="1" ht="18.75" customHeight="1">
      <c r="A27" s="10" t="s">
        <v>9</v>
      </c>
      <c r="B27" s="10" t="s">
        <v>19</v>
      </c>
      <c r="C27" s="11">
        <v>27773.67</v>
      </c>
      <c r="D27" s="5"/>
    </row>
    <row r="28" spans="1:3" s="3" customFormat="1" ht="18.75" customHeight="1">
      <c r="A28" s="10" t="s">
        <v>11</v>
      </c>
      <c r="B28" s="10" t="s">
        <v>20</v>
      </c>
      <c r="C28" s="11">
        <v>1915801.34</v>
      </c>
    </row>
    <row r="29" spans="1:3" s="3" customFormat="1" ht="18.75" customHeight="1">
      <c r="A29" s="10" t="s">
        <v>13</v>
      </c>
      <c r="B29" s="10" t="s">
        <v>21</v>
      </c>
      <c r="C29" s="11">
        <v>264000</v>
      </c>
    </row>
    <row r="30" spans="1:3" s="3" customFormat="1" ht="33" customHeight="1">
      <c r="A30" s="10" t="s">
        <v>15</v>
      </c>
      <c r="B30" s="10" t="s">
        <v>22</v>
      </c>
      <c r="C30" s="11">
        <v>1224257</v>
      </c>
    </row>
    <row r="31" spans="1:3" s="3" customFormat="1" ht="17.25" customHeight="1">
      <c r="A31" s="10" t="s">
        <v>23</v>
      </c>
      <c r="B31" s="10" t="s">
        <v>24</v>
      </c>
      <c r="C31" s="11">
        <f>418339.66+18887.4+2344.08</f>
        <v>439571.14</v>
      </c>
    </row>
    <row r="32" spans="1:3" s="3" customFormat="1" ht="17.25" customHeight="1">
      <c r="A32" s="10" t="s">
        <v>25</v>
      </c>
      <c r="B32" s="10" t="s">
        <v>26</v>
      </c>
      <c r="C32" s="11">
        <f>38844.84+792</f>
        <v>39636.84</v>
      </c>
    </row>
    <row r="33" spans="1:3" s="3" customFormat="1" ht="17.25" customHeight="1">
      <c r="A33" s="10" t="s">
        <v>27</v>
      </c>
      <c r="B33" s="10" t="s">
        <v>28</v>
      </c>
      <c r="C33" s="11">
        <f>70115.7+60177.47+405575.66</f>
        <v>535868.83</v>
      </c>
    </row>
    <row r="34" spans="1:3" s="3" customFormat="1" ht="17.25" customHeight="1">
      <c r="A34" s="10" t="s">
        <v>29</v>
      </c>
      <c r="B34" s="10" t="s">
        <v>30</v>
      </c>
      <c r="C34" s="11">
        <f>465342.95+177401.59</f>
        <v>642744.54</v>
      </c>
    </row>
    <row r="35" spans="1:3" s="3" customFormat="1" ht="17.25" customHeight="1">
      <c r="A35" s="10" t="s">
        <v>31</v>
      </c>
      <c r="B35" s="10" t="s">
        <v>32</v>
      </c>
      <c r="C35" s="11">
        <v>80047.41</v>
      </c>
    </row>
    <row r="36" spans="1:3" s="3" customFormat="1" ht="17.25" customHeight="1">
      <c r="A36" s="10" t="s">
        <v>33</v>
      </c>
      <c r="B36" s="10" t="s">
        <v>34</v>
      </c>
      <c r="C36" s="11">
        <v>361265.45</v>
      </c>
    </row>
    <row r="37" spans="1:3" s="3" customFormat="1" ht="17.25" customHeight="1">
      <c r="A37" s="10" t="s">
        <v>35</v>
      </c>
      <c r="B37" s="10" t="s">
        <v>36</v>
      </c>
      <c r="C37" s="11">
        <v>116693.21</v>
      </c>
    </row>
    <row r="38" spans="1:3" s="3" customFormat="1" ht="17.25" customHeight="1">
      <c r="A38" s="10" t="s">
        <v>37</v>
      </c>
      <c r="B38" s="10" t="s">
        <v>38</v>
      </c>
      <c r="C38" s="11">
        <v>396459.68</v>
      </c>
    </row>
    <row r="39" spans="1:3" s="3" customFormat="1" ht="105">
      <c r="A39" s="10" t="s">
        <v>39</v>
      </c>
      <c r="B39" s="10" t="s">
        <v>89</v>
      </c>
      <c r="C39" s="12">
        <f>22966.8+3893+24907.42</f>
        <v>51767.22</v>
      </c>
    </row>
    <row r="40" spans="1:3" s="3" customFormat="1" ht="17.25" customHeight="1">
      <c r="A40" s="10" t="s">
        <v>40</v>
      </c>
      <c r="B40" s="10" t="s">
        <v>41</v>
      </c>
      <c r="C40" s="11">
        <f>421613.33+911</f>
        <v>422524.33</v>
      </c>
    </row>
    <row r="41" spans="1:3" s="3" customFormat="1" ht="17.25" customHeight="1">
      <c r="A41" s="10" t="s">
        <v>42</v>
      </c>
      <c r="B41" s="10" t="s">
        <v>43</v>
      </c>
      <c r="C41" s="12">
        <f>386934.18+11777.95</f>
        <v>398712.13</v>
      </c>
    </row>
    <row r="42" spans="1:3" s="3" customFormat="1" ht="17.25" customHeight="1">
      <c r="A42" s="10" t="s">
        <v>44</v>
      </c>
      <c r="B42" s="10" t="s">
        <v>45</v>
      </c>
      <c r="C42" s="11">
        <v>27402.32</v>
      </c>
    </row>
    <row r="43" spans="1:3" s="3" customFormat="1" ht="32.25" customHeight="1">
      <c r="A43" s="10" t="s">
        <v>46</v>
      </c>
      <c r="B43" s="10" t="s">
        <v>47</v>
      </c>
      <c r="C43" s="11">
        <f>1134535.44-386934.18-421613.33</f>
        <v>325987.93</v>
      </c>
    </row>
    <row r="44" spans="1:3" s="3" customFormat="1" ht="17.25" customHeight="1">
      <c r="A44" s="10" t="s">
        <v>48</v>
      </c>
      <c r="B44" s="10" t="s">
        <v>49</v>
      </c>
      <c r="C44" s="12">
        <f>89673+9095</f>
        <v>98768</v>
      </c>
    </row>
    <row r="45" spans="1:3" s="3" customFormat="1" ht="17.25" customHeight="1">
      <c r="A45" s="10" t="s">
        <v>50</v>
      </c>
      <c r="B45" s="10" t="s">
        <v>51</v>
      </c>
      <c r="C45" s="11">
        <v>143225</v>
      </c>
    </row>
    <row r="46" spans="1:3" s="3" customFormat="1" ht="30">
      <c r="A46" s="10" t="s">
        <v>52</v>
      </c>
      <c r="B46" s="10" t="s">
        <v>53</v>
      </c>
      <c r="C46" s="12">
        <f>2910</f>
        <v>2910</v>
      </c>
    </row>
    <row r="47" spans="1:3" s="3" customFormat="1" ht="17.25" customHeight="1">
      <c r="A47" s="10" t="s">
        <v>54</v>
      </c>
      <c r="B47" s="10" t="s">
        <v>55</v>
      </c>
      <c r="C47" s="11">
        <v>21153.72</v>
      </c>
    </row>
    <row r="48" spans="1:3" s="3" customFormat="1" ht="17.25" customHeight="1">
      <c r="A48" s="10" t="s">
        <v>56</v>
      </c>
      <c r="B48" s="10" t="s">
        <v>57</v>
      </c>
      <c r="C48" s="11">
        <f>18587.19</f>
        <v>18587.19</v>
      </c>
    </row>
    <row r="49" spans="1:4" s="3" customFormat="1" ht="17.25" customHeight="1">
      <c r="A49" s="10" t="s">
        <v>58</v>
      </c>
      <c r="B49" s="10" t="s">
        <v>59</v>
      </c>
      <c r="C49" s="11">
        <v>0</v>
      </c>
      <c r="D49" s="5"/>
    </row>
    <row r="50" spans="1:4" s="3" customFormat="1" ht="31.5" customHeight="1">
      <c r="A50" s="10" t="s">
        <v>60</v>
      </c>
      <c r="B50" s="10" t="s">
        <v>61</v>
      </c>
      <c r="C50" s="11">
        <f>308424.25-18587.19-2910-21153.72-143225</f>
        <v>122548.33999999997</v>
      </c>
      <c r="D50" s="5"/>
    </row>
    <row r="51" spans="1:3" s="3" customFormat="1" ht="15" customHeight="1">
      <c r="A51" s="10" t="s">
        <v>62</v>
      </c>
      <c r="B51" s="10" t="s">
        <v>63</v>
      </c>
      <c r="C51" s="11">
        <v>0</v>
      </c>
    </row>
    <row r="52" spans="1:4" s="3" customFormat="1" ht="15" customHeight="1">
      <c r="A52" s="10" t="s">
        <v>64</v>
      </c>
      <c r="B52" s="10" t="s">
        <v>65</v>
      </c>
      <c r="C52" s="11">
        <f>717715.43-9095-465342.95+2006540.18-22966.8-177401.59-361265.45-80047.41-396459.68-89673-116693.21-11777.95-911-27402.32-3893-24907.42+1211.22+25240.67+1574.5+1515</f>
        <v>965960.2200000006</v>
      </c>
      <c r="D52" s="5"/>
    </row>
    <row r="53" spans="1:4" s="3" customFormat="1" ht="15" customHeight="1">
      <c r="A53" s="10"/>
      <c r="B53" s="10" t="s">
        <v>17</v>
      </c>
      <c r="C53" s="11">
        <f>SUM(C27:C52)</f>
        <v>8643665.51</v>
      </c>
      <c r="D53" s="5"/>
    </row>
    <row r="54" spans="1:3" s="3" customFormat="1" ht="21" customHeight="1">
      <c r="A54" s="4"/>
      <c r="C54" s="1"/>
    </row>
    <row r="55" spans="1:3" s="3" customFormat="1" ht="18" customHeight="1">
      <c r="A55" s="4" t="s">
        <v>66</v>
      </c>
      <c r="C55" s="1"/>
    </row>
    <row r="56" spans="1:3" s="3" customFormat="1" ht="17.25" customHeight="1">
      <c r="A56" s="10" t="s">
        <v>6</v>
      </c>
      <c r="B56" s="10" t="s">
        <v>7</v>
      </c>
      <c r="C56" s="11" t="s">
        <v>8</v>
      </c>
    </row>
    <row r="57" spans="1:3" s="3" customFormat="1" ht="17.25" customHeight="1">
      <c r="A57" s="10" t="s">
        <v>9</v>
      </c>
      <c r="B57" s="10" t="s">
        <v>67</v>
      </c>
      <c r="C57" s="11">
        <v>0</v>
      </c>
    </row>
    <row r="58" spans="1:3" s="3" customFormat="1" ht="17.25" customHeight="1">
      <c r="A58" s="10" t="s">
        <v>11</v>
      </c>
      <c r="B58" s="10" t="s">
        <v>68</v>
      </c>
      <c r="C58" s="11">
        <v>0</v>
      </c>
    </row>
    <row r="59" spans="1:3" s="3" customFormat="1" ht="31.5" customHeight="1">
      <c r="A59" s="10" t="s">
        <v>13</v>
      </c>
      <c r="B59" s="10" t="s">
        <v>69</v>
      </c>
      <c r="C59" s="11">
        <v>0</v>
      </c>
    </row>
    <row r="60" spans="1:3" s="3" customFormat="1" ht="16.5" customHeight="1">
      <c r="A60" s="10" t="s">
        <v>15</v>
      </c>
      <c r="B60" s="10" t="s">
        <v>70</v>
      </c>
      <c r="C60" s="11">
        <f>11459.52</f>
        <v>11459.52</v>
      </c>
    </row>
    <row r="61" spans="1:3" s="3" customFormat="1" ht="16.5" customHeight="1">
      <c r="A61" s="10" t="s">
        <v>23</v>
      </c>
      <c r="B61" s="10" t="s">
        <v>71</v>
      </c>
      <c r="C61" s="11">
        <v>306445.09</v>
      </c>
    </row>
    <row r="62" spans="1:3" s="3" customFormat="1" ht="16.5" customHeight="1">
      <c r="A62" s="10"/>
      <c r="B62" s="10" t="s">
        <v>17</v>
      </c>
      <c r="C62" s="11">
        <f>SUM(C57:C61)</f>
        <v>317904.61000000004</v>
      </c>
    </row>
    <row r="63" spans="1:3" s="3" customFormat="1" ht="21" customHeight="1">
      <c r="A63" s="4"/>
      <c r="C63" s="1"/>
    </row>
    <row r="64" spans="1:3" s="3" customFormat="1" ht="17.25" customHeight="1">
      <c r="A64" s="4" t="s">
        <v>72</v>
      </c>
      <c r="C64" s="1"/>
    </row>
    <row r="65" spans="1:3" s="3" customFormat="1" ht="16.5" customHeight="1">
      <c r="A65" s="10" t="s">
        <v>6</v>
      </c>
      <c r="B65" s="10" t="s">
        <v>7</v>
      </c>
      <c r="C65" s="11" t="s">
        <v>8</v>
      </c>
    </row>
    <row r="66" spans="1:3" s="3" customFormat="1" ht="16.5" customHeight="1">
      <c r="A66" s="10" t="s">
        <v>9</v>
      </c>
      <c r="B66" s="10" t="s">
        <v>73</v>
      </c>
      <c r="C66" s="11">
        <v>0</v>
      </c>
    </row>
    <row r="67" spans="1:3" s="3" customFormat="1" ht="16.5" customHeight="1">
      <c r="A67" s="10" t="s">
        <v>11</v>
      </c>
      <c r="B67" s="10" t="s">
        <v>74</v>
      </c>
      <c r="C67" s="11">
        <v>0</v>
      </c>
    </row>
    <row r="68" spans="1:3" s="3" customFormat="1" ht="16.5" customHeight="1">
      <c r="A68" s="10"/>
      <c r="B68" s="10" t="s">
        <v>17</v>
      </c>
      <c r="C68" s="11">
        <f>SUM(C66:C67)</f>
        <v>0</v>
      </c>
    </row>
    <row r="69" spans="1:3" s="3" customFormat="1" ht="21" customHeight="1">
      <c r="A69" s="4"/>
      <c r="C69" s="1"/>
    </row>
    <row r="70" spans="1:3" s="3" customFormat="1" ht="33.75" customHeight="1">
      <c r="A70" s="18" t="s">
        <v>75</v>
      </c>
      <c r="B70" s="18"/>
      <c r="C70" s="18"/>
    </row>
    <row r="71" spans="1:3" s="3" customFormat="1" ht="17.25" customHeight="1">
      <c r="A71" s="10" t="s">
        <v>6</v>
      </c>
      <c r="B71" s="10" t="s">
        <v>85</v>
      </c>
      <c r="C71" s="11" t="s">
        <v>8</v>
      </c>
    </row>
    <row r="72" spans="1:3" s="3" customFormat="1" ht="17.25" customHeight="1">
      <c r="A72" s="10" t="s">
        <v>9</v>
      </c>
      <c r="B72" s="10" t="s">
        <v>76</v>
      </c>
      <c r="C72" s="11">
        <v>65519501.52</v>
      </c>
    </row>
    <row r="73" spans="1:3" s="3" customFormat="1" ht="17.25" customHeight="1">
      <c r="A73" s="10" t="s">
        <v>11</v>
      </c>
      <c r="B73" s="10" t="s">
        <v>77</v>
      </c>
      <c r="C73" s="11">
        <v>8689106.34</v>
      </c>
    </row>
    <row r="74" spans="1:3" s="3" customFormat="1" ht="17.25" customHeight="1">
      <c r="A74" s="10" t="s">
        <v>13</v>
      </c>
      <c r="B74" s="10" t="s">
        <v>78</v>
      </c>
      <c r="C74" s="11">
        <v>2395993.33</v>
      </c>
    </row>
    <row r="75" spans="1:3" s="3" customFormat="1" ht="17.25" customHeight="1">
      <c r="A75" s="10" t="s">
        <v>15</v>
      </c>
      <c r="B75" s="10" t="s">
        <v>79</v>
      </c>
      <c r="C75" s="11">
        <v>0</v>
      </c>
    </row>
    <row r="76" spans="1:3" s="3" customFormat="1" ht="17.25" customHeight="1">
      <c r="A76" s="10"/>
      <c r="B76" s="10" t="s">
        <v>17</v>
      </c>
      <c r="C76" s="11">
        <f>SUM(C72:C75)</f>
        <v>76604601.19</v>
      </c>
    </row>
    <row r="77" spans="1:3" s="3" customFormat="1" ht="21" customHeight="1">
      <c r="A77" s="4"/>
      <c r="C77" s="1"/>
    </row>
    <row r="78" spans="1:3" s="3" customFormat="1" ht="18" customHeight="1">
      <c r="A78" s="4" t="s">
        <v>80</v>
      </c>
      <c r="C78" s="1"/>
    </row>
    <row r="79" spans="1:3" s="3" customFormat="1" ht="16.5" customHeight="1">
      <c r="A79" s="10" t="s">
        <v>6</v>
      </c>
      <c r="B79" s="10" t="s">
        <v>86</v>
      </c>
      <c r="C79" s="11" t="s">
        <v>8</v>
      </c>
    </row>
    <row r="80" spans="1:3" s="3" customFormat="1" ht="16.5" customHeight="1">
      <c r="A80" s="10" t="s">
        <v>9</v>
      </c>
      <c r="B80" s="10" t="s">
        <v>81</v>
      </c>
      <c r="C80" s="11">
        <v>0</v>
      </c>
    </row>
    <row r="81" spans="1:3" s="3" customFormat="1" ht="16.5" customHeight="1">
      <c r="A81" s="10" t="s">
        <v>11</v>
      </c>
      <c r="B81" s="10" t="s">
        <v>82</v>
      </c>
      <c r="C81" s="11">
        <f>2735842.05+336.64-4868.74</f>
        <v>2731309.9499999997</v>
      </c>
    </row>
    <row r="82" spans="1:3" s="3" customFormat="1" ht="16.5" customHeight="1">
      <c r="A82" s="10" t="s">
        <v>13</v>
      </c>
      <c r="B82" s="10" t="s">
        <v>83</v>
      </c>
      <c r="C82" s="11">
        <v>0</v>
      </c>
    </row>
    <row r="83" spans="1:3" s="3" customFormat="1" ht="16.5" customHeight="1">
      <c r="A83" s="10" t="s">
        <v>15</v>
      </c>
      <c r="B83" s="10" t="s">
        <v>84</v>
      </c>
      <c r="C83" s="11">
        <f>62386.27-347.89</f>
        <v>62038.38</v>
      </c>
    </row>
    <row r="84" spans="1:3" s="3" customFormat="1" ht="16.5" customHeight="1">
      <c r="A84" s="10"/>
      <c r="B84" s="10" t="s">
        <v>17</v>
      </c>
      <c r="C84" s="11">
        <f>SUM(C80:C83)</f>
        <v>2793348.3299999996</v>
      </c>
    </row>
    <row r="85" ht="12.75">
      <c r="A85" s="6" t="s">
        <v>88</v>
      </c>
    </row>
    <row r="86" spans="1:3" ht="12" customHeight="1">
      <c r="A86" s="19" t="s">
        <v>92</v>
      </c>
      <c r="B86" s="19"/>
      <c r="C86" s="19"/>
    </row>
    <row r="87" spans="1:3" s="13" customFormat="1" ht="21" customHeight="1">
      <c r="A87" s="20" t="s">
        <v>93</v>
      </c>
      <c r="B87" s="20"/>
      <c r="C87" s="20"/>
    </row>
    <row r="88" spans="1:3" s="13" customFormat="1" ht="40.5" customHeight="1">
      <c r="A88" s="14" t="s">
        <v>94</v>
      </c>
      <c r="B88" s="14"/>
      <c r="C88" s="14"/>
    </row>
  </sheetData>
  <mergeCells count="5">
    <mergeCell ref="A88:C88"/>
    <mergeCell ref="A12:C12"/>
    <mergeCell ref="A70:C70"/>
    <mergeCell ref="A86:C86"/>
    <mergeCell ref="A87:C87"/>
  </mergeCells>
  <printOptions horizontalCentered="1"/>
  <pageMargins left="0.7480314960629921" right="0.4724409448818898" top="0.5118110236220472" bottom="0.4724409448818898" header="0.5118110236220472" footer="0.5118110236220472"/>
  <pageSetup fitToHeight="2" horizontalDpi="300" verticalDpi="300" orientation="portrait" paperSize="9" scale="80" r:id="rId2"/>
  <rowBreaks count="1" manualBreakCount="1">
    <brk id="44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TRT15</cp:lastModifiedBy>
  <cp:lastPrinted>2011-07-07T15:49:49Z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